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9726" windowHeight="7322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'Лист3'!$A$13:$F$13</definedName>
  </definedNames>
  <calcPr fullCalcOnLoad="1"/>
</workbook>
</file>

<file path=xl/sharedStrings.xml><?xml version="1.0" encoding="utf-8"?>
<sst xmlns="http://schemas.openxmlformats.org/spreadsheetml/2006/main" count="213" uniqueCount="200">
  <si>
    <t>Наименование кода</t>
  </si>
  <si>
    <t>Мин</t>
  </si>
  <si>
    <t>ЦСР</t>
  </si>
  <si>
    <t>Сумма</t>
  </si>
  <si>
    <t>2015год</t>
  </si>
  <si>
    <t>2016год</t>
  </si>
  <si>
    <t>2017год</t>
  </si>
  <si>
    <t xml:space="preserve">(тыс. рублей) </t>
  </si>
  <si>
    <t>0100000</t>
  </si>
  <si>
    <t xml:space="preserve">Глава МО "Зеленоградский район" </t>
  </si>
  <si>
    <t>0100001</t>
  </si>
  <si>
    <t xml:space="preserve">Расходы на  обеспечение функций муниципальных органов </t>
  </si>
  <si>
    <t>0100002</t>
  </si>
  <si>
    <t>0100003</t>
  </si>
  <si>
    <t xml:space="preserve">Расходы на обеспечение деятельности  (оказание услуг) муниципальных учреждений  по обеспечению  хозяйственного обслуживания </t>
  </si>
  <si>
    <t xml:space="preserve">Муниципальная программа  МО  "Эффективное  муниципальное  управление" </t>
  </si>
  <si>
    <t>Муниципальная программа МО "Развитие образования в муниципальном образовании Зеленоградский район"</t>
  </si>
  <si>
    <t>0200000</t>
  </si>
  <si>
    <t xml:space="preserve">Расходы на обеспечение деятельности  детских дошкольных образовательных учреждений </t>
  </si>
  <si>
    <t>0210001</t>
  </si>
  <si>
    <t>0220002</t>
  </si>
  <si>
    <t>Расходы на обеспечение деятельности  образовательных учреждений</t>
  </si>
  <si>
    <t>0230003</t>
  </si>
  <si>
    <t>Расходы на обеспечение деятельности учреждений по  внешкольной работе с детьми</t>
  </si>
  <si>
    <t>Муниципальная программа  МО "Социальная поддержка населения"</t>
  </si>
  <si>
    <t>0300000</t>
  </si>
  <si>
    <t>Осуществление полномочий Калининградской области  по обеспечению деятельности  комиссии по делам несовершеннолетних  и защите их прав</t>
  </si>
  <si>
    <t>0310002</t>
  </si>
  <si>
    <t>Подпрограмма " Совершенствование мер  социальной поддержки  отдельных категороия граждан"</t>
  </si>
  <si>
    <t>0310000</t>
  </si>
  <si>
    <t>0310001</t>
  </si>
  <si>
    <t>0320000</t>
  </si>
  <si>
    <t xml:space="preserve">Подпрограмма " Совершенствование мер  социальной поддержки  семей с детьми" </t>
  </si>
  <si>
    <t xml:space="preserve">Обеспечение  питания  учащихся из  малообеспеченных семей в муниципальных общеобразовательных учреждениях </t>
  </si>
  <si>
    <t>0330000</t>
  </si>
  <si>
    <t>0330001</t>
  </si>
  <si>
    <t>0330002</t>
  </si>
  <si>
    <t>Предоставление муниципальных услуг по обеспечению  дополнительным питанием  тубинфицированных детей  и детей больных туберкулезом  в соотвестиии с постановлением администарции МО "Зеленограсдкий район" от 13.02.2008г. №126</t>
  </si>
  <si>
    <t>Предоставление стационарных услуг  коек сестренского ухода в соответствии с постановлением администарции МО "Зеленоградский район" от 12.03.2008г. №300</t>
  </si>
  <si>
    <t>Предоставление ежемесячных выплат почетным гражданинам  муниципального образования "Зеленоградский район"  в соответствии решением районного Совета депутатов от 30.01.2004г. №304</t>
  </si>
  <si>
    <t>0310003</t>
  </si>
  <si>
    <t xml:space="preserve">Подпрограмма "Развитие  детского отдыха в Зеленоградском районе,  создание в детских оздоровительных  лагерях условий для отдыха детей всех групп здаровья" </t>
  </si>
  <si>
    <t>0340000</t>
  </si>
  <si>
    <t>Организация оздоровительного отдыха оздоровления и занятости детей  в Зеленоградском районе</t>
  </si>
  <si>
    <t>0340001</t>
  </si>
  <si>
    <t>Организация  и проведение общественных работ  в Зеленоградском районе"</t>
  </si>
  <si>
    <t>0340002</t>
  </si>
  <si>
    <t>Подпрограмма "Доступная среда"</t>
  </si>
  <si>
    <t>Адоптация  учреждений   обслуживающих население  доступности для инвалидов.</t>
  </si>
  <si>
    <t>0350000</t>
  </si>
  <si>
    <t>0350001</t>
  </si>
  <si>
    <t>Муниципальная программа "Развитие  культуры"</t>
  </si>
  <si>
    <t>0400000</t>
  </si>
  <si>
    <t>Комплектование книжных фондов муниципальных библиотек</t>
  </si>
  <si>
    <t>0400001</t>
  </si>
  <si>
    <t>Расходы на  обеспечение деятельности (оказание услуг)  библиотек</t>
  </si>
  <si>
    <t>0400002</t>
  </si>
  <si>
    <t>Подпрограмма "Мероприятия в сфере образования"</t>
  </si>
  <si>
    <t xml:space="preserve">Расходы на развитие  массовой физической культуры и спорта </t>
  </si>
  <si>
    <t>0240000</t>
  </si>
  <si>
    <t>0240001</t>
  </si>
  <si>
    <t>0230000</t>
  </si>
  <si>
    <t>0220000</t>
  </si>
  <si>
    <t>0210000</t>
  </si>
  <si>
    <t>0500000</t>
  </si>
  <si>
    <t xml:space="preserve">Подпрограмма "Жилище" </t>
  </si>
  <si>
    <t>0510001</t>
  </si>
  <si>
    <t>0510000</t>
  </si>
  <si>
    <t>Подпрограмма "Проведение  капитального ремонта  многоквартирных домов"</t>
  </si>
  <si>
    <t>0520000</t>
  </si>
  <si>
    <t>Проведение капитального ремонта многоквартирных домов"</t>
  </si>
  <si>
    <t>0520001</t>
  </si>
  <si>
    <t xml:space="preserve">Муниципальная програмам "Социально-экономическое развитие  МО "Зеленоградский район" </t>
  </si>
  <si>
    <t>0600000</t>
  </si>
  <si>
    <t xml:space="preserve">Муниципальная програмам "Развитие гражданского общества" </t>
  </si>
  <si>
    <t>0700000</t>
  </si>
  <si>
    <t>Муниципальная програмам "Эффективнык финансы"</t>
  </si>
  <si>
    <t>0800000</t>
  </si>
  <si>
    <t>0800001</t>
  </si>
  <si>
    <t>Сопровождение и  модернизация  програмных комплексов автоматизации бюджетного процесса</t>
  </si>
  <si>
    <t>0800002</t>
  </si>
  <si>
    <t xml:space="preserve">Подпрограмма "Межбюджетные отношения" </t>
  </si>
  <si>
    <t>0810000</t>
  </si>
  <si>
    <t>Дотации на выравнивание  бюджетной обеспеченности  поселений (ФФПП)</t>
  </si>
  <si>
    <t>Подпрограмма "Развитие дошкольного образования"</t>
  </si>
  <si>
    <t>Подпрограмма "Развитие общего образования"</t>
  </si>
  <si>
    <t>Подпрограмма "Мероприятия в сфере культуры"</t>
  </si>
  <si>
    <t>0410000</t>
  </si>
  <si>
    <t>0410001</t>
  </si>
  <si>
    <t>0410002</t>
  </si>
  <si>
    <t>Обеспечение государственных гарантий  реализации прав на получение  бесплатного дошкольного образования  в муниципальных дошкольных образовательных организациях</t>
  </si>
  <si>
    <t>0217062</t>
  </si>
  <si>
    <t>0227062</t>
  </si>
  <si>
    <t>Обеспечение обслуживание муниципального долга</t>
  </si>
  <si>
    <t>0800003</t>
  </si>
  <si>
    <t>0810001</t>
  </si>
  <si>
    <t>Непрограмные направление расходов</t>
  </si>
  <si>
    <t>9900000</t>
  </si>
  <si>
    <t xml:space="preserve">Исполнение судебных актов  по обращению взыскания на средства районного бюджета </t>
  </si>
  <si>
    <t>9900001</t>
  </si>
  <si>
    <t>9900002</t>
  </si>
  <si>
    <t>Управление образвания администарции МО "Зеленограсдкий район"</t>
  </si>
  <si>
    <t>Комитет по финансам и бюджету администрации МО "Зеленоградский район"</t>
  </si>
  <si>
    <t>9900003</t>
  </si>
  <si>
    <t>Администарция МО "Зеленоградский район"</t>
  </si>
  <si>
    <t>Всего расходов</t>
  </si>
  <si>
    <t>0307067</t>
  </si>
  <si>
    <t>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</t>
  </si>
  <si>
    <t>Подпрограмма " Развитие системы социального обслуживания населения  и повышения качества  жизни  детей и граждан  старшего покаления"</t>
  </si>
  <si>
    <t>0327065</t>
  </si>
  <si>
    <t>Дополнительные меры социальной поддержки  отдельных категорий граждан в праздничные  даты,  установленные установленые международным и российским законодательством</t>
  </si>
  <si>
    <t>Предоставление мер социальной поддержки по ремонту жилых помещений, находящихсы на праве 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</si>
  <si>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>0337015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</si>
  <si>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патранатные семьи, а также выплата  вознаграждения приемным родителям и патронатным воспитателям</t>
  </si>
  <si>
    <t>0337061</t>
  </si>
  <si>
    <t>0337064</t>
  </si>
  <si>
    <t>0327071</t>
  </si>
  <si>
    <t>Обеспечение полномочий Калининградской области по социальному обслуживанию граждан пожилого возраста и инвалидов (КЦСОН)</t>
  </si>
  <si>
    <t>0337072</t>
  </si>
  <si>
    <t>Осуществление полномочий Калининграсдкой области по проведению отдыха детей,  находящихся в трудной жизненной ситуации</t>
  </si>
  <si>
    <t>0347012</t>
  </si>
  <si>
    <t>Осуществление полномочий  Калининградской области  по определению перечня  должностных лиц,  уполномоченных составлять протоколы об административных  правонарушениях</t>
  </si>
  <si>
    <t>0507073</t>
  </si>
  <si>
    <t xml:space="preserve">Осуществление первичного воинского учета  на территориях, где отсутствуют  военные </t>
  </si>
  <si>
    <t>Подпрограмма "Развитие сельского хозяйства"</t>
  </si>
  <si>
    <t>Осуществление полномочий Калининградской области  в сфере государственной поддержки сельского хозяйства</t>
  </si>
  <si>
    <t>0610000</t>
  </si>
  <si>
    <t>0615001</t>
  </si>
  <si>
    <t>Осуществление полномочий Калининградской области в сфере сельского хозяйства в части деятельности органов управления</t>
  </si>
  <si>
    <t>0607066</t>
  </si>
  <si>
    <t xml:space="preserve">Осуществление полномочий 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</si>
  <si>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Осуществление переданных  полномочий Российской Федерации га государственную регистрацию актов гражданского состояния </t>
  </si>
  <si>
    <t>0705120</t>
  </si>
  <si>
    <t>0705930</t>
  </si>
  <si>
    <t xml:space="preserve">Районный Совет депутатов </t>
  </si>
  <si>
    <t xml:space="preserve">Председатель районного Совета </t>
  </si>
  <si>
    <t xml:space="preserve">Депутаты районного Совета </t>
  </si>
  <si>
    <t>0700001</t>
  </si>
  <si>
    <t>0700002</t>
  </si>
  <si>
    <t>0700003</t>
  </si>
  <si>
    <t xml:space="preserve">Управление сельского хозяйства и социально-экономического развития </t>
  </si>
  <si>
    <t>0200001</t>
  </si>
  <si>
    <t>Расходы на обеспечение деятельности  (оказание услуг) муниципальных учреждений  по обеспечению  хозяйственного обслуживания (ЕДДС)</t>
  </si>
  <si>
    <t>0100004</t>
  </si>
  <si>
    <t>Молодежная политика</t>
  </si>
  <si>
    <t>Расходы на проведение  внешкольных  мероприятий</t>
  </si>
  <si>
    <t>Осуществление отдельных полномочий Калининградской области на руководство в сфере социальной поддержки населения</t>
  </si>
  <si>
    <t>Предоставление   муниципальных гарантий  муниципальным служащим  в соотвествии с Решением  районного Совет депутатов  от 28.02.2011г. № 63 "об утверждении Положения " О 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район"</t>
  </si>
  <si>
    <t xml:space="preserve">Предоставление срочной адресной помощи гражданам, оказавшимся в трудной жизненной ситиуции, в соотвестии с  постановление администрации МО "Зеленоградский район" от 12.01.2011г. №10 Об рганизации работ по оказанию адресной помощи населению "Зеленоградского района" </t>
  </si>
  <si>
    <t>Профилактика безнадзорности и правонарушений несовершеннолетних, проведение комлексных мер противодействия  потреблению наркотических средств и их незаконному обороту</t>
  </si>
  <si>
    <t xml:space="preserve">Межевание земель для многодетных семей </t>
  </si>
  <si>
    <t>0600002</t>
  </si>
  <si>
    <t>0600003</t>
  </si>
  <si>
    <t>Оценка и межевание земельных участков, паспортизация, оценка и техническая инвентаризация  объектов недвижимости</t>
  </si>
  <si>
    <t>0600004</t>
  </si>
  <si>
    <t>Расходы на уплату членских взносов в Ассоциацию муниципальных образований Калининградской области</t>
  </si>
  <si>
    <t>0100005</t>
  </si>
  <si>
    <t>Проведение мелиорации</t>
  </si>
  <si>
    <t>0610001</t>
  </si>
  <si>
    <t>0610002</t>
  </si>
  <si>
    <t>Мероприятия по улучшению жилищных  условий граждан, проживающих в сельской местности, в том числе молодых семей  и молодых специалистов</t>
  </si>
  <si>
    <t>Введение в оборот  неиспользованных земель</t>
  </si>
  <si>
    <t>0610003</t>
  </si>
  <si>
    <t>Поддержка муниципальных газет</t>
  </si>
  <si>
    <t>Осуществление полномочий по организации транспортного обслуживания населения Зеленоградского района</t>
  </si>
  <si>
    <t>0600005</t>
  </si>
  <si>
    <t>Проведение муниципальных выборов</t>
  </si>
  <si>
    <t>0700004</t>
  </si>
  <si>
    <t>Резервный фонд по предупреждению  и ликвидации последствий  чрезвычайных ситуаций  и стихийных бедствий  администрации МО "Зеленоградский район"</t>
  </si>
  <si>
    <t>0500001</t>
  </si>
  <si>
    <t>Проведение ремонта автомобильных дорог  общего пользования муниципального значения</t>
  </si>
  <si>
    <t>0500002</t>
  </si>
  <si>
    <t xml:space="preserve">Муниципальная программа "Развитие жилищно-коммунального хозяйства " </t>
  </si>
  <si>
    <t>99И0004</t>
  </si>
  <si>
    <t>Бюджетные инвестиции в объекты муниципальной собственности</t>
  </si>
  <si>
    <t>Обеспечение государственных гарантий  реализации прав на получение  бесплатного начального общего,  основного общего, среднего  общего образования в муниципальных общеобразовательных  организацияхбразования  в муниципальных школьных образовательных организациях</t>
  </si>
  <si>
    <t>Субсидирование  на возмещение части затрат  по уплате процентов  по привлеченным кредитам  на приобретение и строительство,  жилья</t>
  </si>
  <si>
    <t>Субсидирование на поддержка коммунального хозяйства</t>
  </si>
  <si>
    <t>Проведение социально значимых мероприятий в сфере культуры</t>
  </si>
  <si>
    <t>0320002</t>
  </si>
  <si>
    <t>0320003</t>
  </si>
  <si>
    <t>0320004</t>
  </si>
  <si>
    <t>Резервный фонд администрации МО "Зеленоградский район"</t>
  </si>
  <si>
    <t>Осуществление полномочий Калининградской области  в сфере обеспечения деятельности органа управления по организации и осуществлению опеки и попечительства в отношении несовершеннолетних</t>
  </si>
  <si>
    <t>0605118</t>
  </si>
  <si>
    <t>Подпрограмма "Развитие дополнительного образования детей"</t>
  </si>
  <si>
    <t>Подпрограмма  "Основные направления поддержки малого и среднего  предпринимательства в  муниципальном образовании "Зеленоградский район"</t>
  </si>
  <si>
    <t>Мероприятия по поддержки малого и среднего предпринимательства</t>
  </si>
  <si>
    <t>0620000</t>
  </si>
  <si>
    <t>0620001</t>
  </si>
  <si>
    <t>Администрация МО "Зеленоградский район"</t>
  </si>
  <si>
    <t>Управление образвания администрации МО "Зеленоградский район"</t>
  </si>
  <si>
    <t>0600001</t>
  </si>
  <si>
    <t>Содержание  многофункционального центра  предоставление государственных и  муниципальных услуг</t>
  </si>
  <si>
    <t>к решению районного Совета депутатов</t>
  </si>
  <si>
    <t>"О бюджете  МО "Зеленоградский район" на 2015 год</t>
  </si>
  <si>
    <t>и на плановый период 2016-2017 годов"</t>
  </si>
  <si>
    <t>"_____" декабря 2014 г. №______</t>
  </si>
  <si>
    <t xml:space="preserve">Распределение бюджетных ассигнований  районного бюджета по программам МО "Зеленоградский район" и непрограмным  направлениям  расходов районного бюджета  на 2015 год и плановый период 2016 и 2017 годов" </t>
  </si>
  <si>
    <t>Приложение №11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</si>
</sst>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60"/>
      <name val="Times New Roman"/>
      <family val="1"/>
    </font>
    <font>
      <sz val="12"/>
      <color indexed="60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49" fontId="2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2" fontId="2" fillId="2" borderId="1" xfId="0" applyNumberFormat="1" applyFont="1" applyFill="1" applyBorder="1" applyAlignment="1">
      <alignment/>
    </xf>
    <xf numFmtId="2" fontId="3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49" fontId="4" fillId="0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49" fontId="1" fillId="3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3" fillId="0" borderId="1" xfId="0" applyNumberFormat="1" applyFont="1" applyFill="1" applyBorder="1" applyAlignment="1">
      <alignment/>
    </xf>
    <xf numFmtId="0" fontId="0" fillId="0" borderId="0" xfId="0" applyAlignment="1">
      <alignment horizontal="right"/>
    </xf>
    <xf numFmtId="2" fontId="4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1"/>
  <sheetViews>
    <sheetView tabSelected="1" workbookViewId="0" topLeftCell="A1">
      <pane ySplit="12" topLeftCell="BM100" activePane="bottomLeft" state="frozen"/>
      <selection pane="topLeft" activeCell="A1" sqref="A1"/>
      <selection pane="bottomLeft" activeCell="D103" sqref="D103"/>
    </sheetView>
  </sheetViews>
  <sheetFormatPr defaultColWidth="9.140625" defaultRowHeight="12.75"/>
  <cols>
    <col min="1" max="1" width="41.28125" style="0" customWidth="1"/>
    <col min="2" max="2" width="7.421875" style="0" customWidth="1"/>
    <col min="3" max="3" width="9.00390625" style="1" customWidth="1"/>
    <col min="4" max="4" width="11.140625" style="0" customWidth="1"/>
    <col min="5" max="5" width="12.140625" style="0" customWidth="1"/>
    <col min="6" max="6" width="11.57421875" style="0" customWidth="1"/>
    <col min="9" max="9" width="11.28125" style="0" customWidth="1"/>
  </cols>
  <sheetData>
    <row r="2" spans="5:6" ht="12.75">
      <c r="E2" s="39" t="s">
        <v>199</v>
      </c>
      <c r="F2" s="39"/>
    </row>
    <row r="4" spans="2:6" ht="12.75">
      <c r="B4" s="39" t="s">
        <v>194</v>
      </c>
      <c r="C4" s="39"/>
      <c r="D4" s="39"/>
      <c r="E4" s="39"/>
      <c r="F4" s="39"/>
    </row>
    <row r="5" spans="2:6" ht="12.75">
      <c r="B5" s="39" t="s">
        <v>195</v>
      </c>
      <c r="C5" s="39"/>
      <c r="D5" s="39"/>
      <c r="E5" s="39"/>
      <c r="F5" s="39"/>
    </row>
    <row r="6" spans="2:6" ht="12.75">
      <c r="B6" s="39" t="s">
        <v>196</v>
      </c>
      <c r="C6" s="39"/>
      <c r="D6" s="39"/>
      <c r="E6" s="39"/>
      <c r="F6" s="39"/>
    </row>
    <row r="7" spans="2:6" ht="12.75">
      <c r="B7" s="39" t="s">
        <v>197</v>
      </c>
      <c r="C7" s="39"/>
      <c r="D7" s="39"/>
      <c r="E7" s="39"/>
      <c r="F7" s="39"/>
    </row>
    <row r="8" spans="2:6" ht="12.75">
      <c r="B8" s="37"/>
      <c r="C8" s="37"/>
      <c r="D8" s="37"/>
      <c r="E8" s="37"/>
      <c r="F8" s="37"/>
    </row>
    <row r="9" spans="1:6" ht="59.25" customHeight="1">
      <c r="A9" s="40" t="s">
        <v>198</v>
      </c>
      <c r="B9" s="40"/>
      <c r="C9" s="40"/>
      <c r="D9" s="40"/>
      <c r="E9" s="40"/>
      <c r="F9" s="40"/>
    </row>
    <row r="10" ht="12.75">
      <c r="F10" t="s">
        <v>7</v>
      </c>
    </row>
    <row r="11" spans="1:6" ht="15">
      <c r="A11" s="41" t="s">
        <v>0</v>
      </c>
      <c r="B11" s="41" t="s">
        <v>1</v>
      </c>
      <c r="C11" s="42" t="s">
        <v>2</v>
      </c>
      <c r="D11" s="41" t="s">
        <v>3</v>
      </c>
      <c r="E11" s="41"/>
      <c r="F11" s="41"/>
    </row>
    <row r="12" spans="1:6" ht="15">
      <c r="A12" s="41"/>
      <c r="B12" s="41"/>
      <c r="C12" s="42"/>
      <c r="D12" s="4" t="s">
        <v>4</v>
      </c>
      <c r="E12" s="4" t="s">
        <v>5</v>
      </c>
      <c r="F12" s="4" t="s">
        <v>6</v>
      </c>
    </row>
    <row r="13" spans="1:6" ht="46.5">
      <c r="A13" s="5" t="s">
        <v>15</v>
      </c>
      <c r="B13" s="6"/>
      <c r="C13" s="7" t="s">
        <v>8</v>
      </c>
      <c r="D13" s="6">
        <f>D14</f>
        <v>40708</v>
      </c>
      <c r="E13" s="6">
        <f>E14</f>
        <v>40535.4</v>
      </c>
      <c r="F13" s="6">
        <f>F14</f>
        <v>40535.4</v>
      </c>
    </row>
    <row r="14" spans="1:9" ht="30.75">
      <c r="A14" s="8" t="s">
        <v>104</v>
      </c>
      <c r="B14" s="9">
        <v>211</v>
      </c>
      <c r="C14" s="10"/>
      <c r="D14" s="9">
        <f>SUM(D15:D19)</f>
        <v>40708</v>
      </c>
      <c r="E14" s="9">
        <f>SUM(E15:E19)</f>
        <v>40535.4</v>
      </c>
      <c r="F14" s="9">
        <f>SUM(F15:F19)</f>
        <v>40535.4</v>
      </c>
      <c r="I14" s="35" t="e">
        <f>D15+D16+D19+#REF!+D36+D38+D39+D42+D43+D44+D45+D46+D49+D50+D51+D52+D55+D56+D57+D59+D62+D63+D65+D70+D71+D72+D74+D76+D80+D81+D98+D99+D100+D118+D86</f>
        <v>#REF!</v>
      </c>
    </row>
    <row r="15" spans="1:6" ht="15">
      <c r="A15" s="11" t="s">
        <v>9</v>
      </c>
      <c r="B15" s="4">
        <v>211</v>
      </c>
      <c r="C15" s="12" t="s">
        <v>10</v>
      </c>
      <c r="D15" s="4">
        <v>1257.93</v>
      </c>
      <c r="E15" s="4">
        <v>1257.93</v>
      </c>
      <c r="F15" s="4">
        <v>1257.93</v>
      </c>
    </row>
    <row r="16" spans="1:6" ht="36" customHeight="1">
      <c r="A16" s="11" t="s">
        <v>11</v>
      </c>
      <c r="B16" s="4">
        <v>211</v>
      </c>
      <c r="C16" s="12" t="s">
        <v>12</v>
      </c>
      <c r="D16" s="4">
        <f>23522.79+2800</f>
        <v>26322.79</v>
      </c>
      <c r="E16" s="4">
        <v>26319.47</v>
      </c>
      <c r="F16" s="4">
        <v>26319.47</v>
      </c>
    </row>
    <row r="17" spans="1:6" ht="59.25" customHeight="1">
      <c r="A17" s="11" t="s">
        <v>14</v>
      </c>
      <c r="B17" s="4">
        <v>211</v>
      </c>
      <c r="C17" s="12" t="s">
        <v>13</v>
      </c>
      <c r="D17" s="4">
        <f>10963.76+460</f>
        <v>11423.76</v>
      </c>
      <c r="E17" s="4">
        <v>11309.52</v>
      </c>
      <c r="F17" s="4">
        <v>11309.52</v>
      </c>
    </row>
    <row r="18" spans="1:6" ht="59.25" customHeight="1">
      <c r="A18" s="11" t="s">
        <v>142</v>
      </c>
      <c r="B18" s="4">
        <v>211</v>
      </c>
      <c r="C18" s="12" t="s">
        <v>143</v>
      </c>
      <c r="D18" s="4">
        <v>1603.52</v>
      </c>
      <c r="E18" s="4">
        <v>1548.48</v>
      </c>
      <c r="F18" s="4">
        <v>1548.48</v>
      </c>
    </row>
    <row r="19" spans="1:6" ht="45.75" customHeight="1">
      <c r="A19" s="11" t="s">
        <v>155</v>
      </c>
      <c r="B19" s="4">
        <v>211</v>
      </c>
      <c r="C19" s="12" t="s">
        <v>156</v>
      </c>
      <c r="D19" s="4">
        <v>100</v>
      </c>
      <c r="E19" s="4">
        <v>100</v>
      </c>
      <c r="F19" s="4">
        <v>100</v>
      </c>
    </row>
    <row r="20" spans="1:6" ht="61.5">
      <c r="A20" s="5" t="s">
        <v>16</v>
      </c>
      <c r="B20" s="6"/>
      <c r="C20" s="7" t="s">
        <v>17</v>
      </c>
      <c r="D20" s="6">
        <f>D21</f>
        <v>333103.83</v>
      </c>
      <c r="E20" s="22">
        <f>E21</f>
        <v>347906.45999999996</v>
      </c>
      <c r="F20" s="6">
        <f>F21</f>
        <v>360921.25</v>
      </c>
    </row>
    <row r="21" spans="1:6" ht="46.5">
      <c r="A21" s="8" t="s">
        <v>101</v>
      </c>
      <c r="B21" s="9">
        <v>662</v>
      </c>
      <c r="C21" s="10"/>
      <c r="D21" s="9">
        <f>D23+D26+D29+D31+D22</f>
        <v>333103.83</v>
      </c>
      <c r="E21" s="23">
        <f>E23+E26+E29+E31+E22</f>
        <v>347906.45999999996</v>
      </c>
      <c r="F21" s="9">
        <f>F23+F26+F29+F31+F22</f>
        <v>360921.25</v>
      </c>
    </row>
    <row r="22" spans="1:6" ht="30.75">
      <c r="A22" s="11" t="s">
        <v>11</v>
      </c>
      <c r="B22" s="4">
        <v>662</v>
      </c>
      <c r="C22" s="12" t="s">
        <v>141</v>
      </c>
      <c r="D22" s="4">
        <v>7333.12</v>
      </c>
      <c r="E22" s="24">
        <v>7325.8</v>
      </c>
      <c r="F22" s="4">
        <v>7325.8</v>
      </c>
    </row>
    <row r="23" spans="1:6" ht="30.75">
      <c r="A23" s="13" t="s">
        <v>84</v>
      </c>
      <c r="B23" s="14"/>
      <c r="C23" s="15" t="s">
        <v>63</v>
      </c>
      <c r="D23" s="14">
        <f>SUM(D24:D25)</f>
        <v>121059.83</v>
      </c>
      <c r="E23" s="14">
        <f>SUM(E24:E25)</f>
        <v>125306.22</v>
      </c>
      <c r="F23" s="14">
        <f>SUM(F24:F25)</f>
        <v>130277.59</v>
      </c>
    </row>
    <row r="24" spans="1:6" ht="46.5">
      <c r="A24" s="11" t="s">
        <v>18</v>
      </c>
      <c r="B24" s="4">
        <v>662</v>
      </c>
      <c r="C24" s="12" t="s">
        <v>19</v>
      </c>
      <c r="D24" s="4">
        <f>69466.39-70+498.1</f>
        <v>69894.49</v>
      </c>
      <c r="E24" s="24">
        <f>75147.2-920-2971-960.5</f>
        <v>70295.7</v>
      </c>
      <c r="F24" s="4">
        <v>72218.9</v>
      </c>
    </row>
    <row r="25" spans="1:6" ht="77.25">
      <c r="A25" s="11" t="s">
        <v>90</v>
      </c>
      <c r="B25" s="4">
        <v>622</v>
      </c>
      <c r="C25" s="12" t="s">
        <v>91</v>
      </c>
      <c r="D25" s="4">
        <v>51165.34</v>
      </c>
      <c r="E25" s="4">
        <f>55010.52</f>
        <v>55010.52</v>
      </c>
      <c r="F25" s="4">
        <v>58058.69</v>
      </c>
    </row>
    <row r="26" spans="1:6" ht="30.75">
      <c r="A26" s="13" t="s">
        <v>85</v>
      </c>
      <c r="B26" s="14"/>
      <c r="C26" s="15" t="s">
        <v>62</v>
      </c>
      <c r="D26" s="14">
        <f>SUM(D27:D28)</f>
        <v>174646.54</v>
      </c>
      <c r="E26" s="38">
        <f>SUM(E27:E28)</f>
        <v>186444.74</v>
      </c>
      <c r="F26" s="14">
        <f>SUM(F27:F28)</f>
        <v>192242.56</v>
      </c>
    </row>
    <row r="27" spans="1:6" ht="30.75">
      <c r="A27" s="11" t="s">
        <v>21</v>
      </c>
      <c r="B27" s="4">
        <v>622</v>
      </c>
      <c r="C27" s="12" t="s">
        <v>20</v>
      </c>
      <c r="D27" s="4">
        <f>59820.4+3000-1000</f>
        <v>61820.4</v>
      </c>
      <c r="E27" s="24">
        <v>62139.5</v>
      </c>
      <c r="F27" s="4">
        <v>64215.7</v>
      </c>
    </row>
    <row r="28" spans="1:6" ht="139.5">
      <c r="A28" s="11" t="s">
        <v>175</v>
      </c>
      <c r="B28" s="4">
        <v>622</v>
      </c>
      <c r="C28" s="12" t="s">
        <v>92</v>
      </c>
      <c r="D28" s="4">
        <v>112826.14</v>
      </c>
      <c r="E28" s="4">
        <v>124305.24</v>
      </c>
      <c r="F28" s="4">
        <v>128026.86</v>
      </c>
    </row>
    <row r="29" spans="1:6" ht="30.75">
      <c r="A29" s="13" t="s">
        <v>185</v>
      </c>
      <c r="B29" s="14"/>
      <c r="C29" s="15" t="s">
        <v>61</v>
      </c>
      <c r="D29" s="14">
        <f>SUM(D30)</f>
        <v>28392.89</v>
      </c>
      <c r="E29" s="14">
        <f>SUM(E30)</f>
        <v>27259.7</v>
      </c>
      <c r="F29" s="14">
        <f>SUM(F30)</f>
        <v>29505.3</v>
      </c>
    </row>
    <row r="30" spans="1:6" ht="46.5">
      <c r="A30" s="11" t="s">
        <v>23</v>
      </c>
      <c r="B30" s="4">
        <v>622</v>
      </c>
      <c r="C30" s="12" t="s">
        <v>22</v>
      </c>
      <c r="D30" s="4">
        <f>33392.89-5000</f>
        <v>28392.89</v>
      </c>
      <c r="E30" s="24">
        <f>30230-2970.3</f>
        <v>27259.7</v>
      </c>
      <c r="F30" s="4">
        <f>31741-2235.7</f>
        <v>29505.3</v>
      </c>
    </row>
    <row r="31" spans="1:6" ht="30" customHeight="1">
      <c r="A31" s="13" t="s">
        <v>57</v>
      </c>
      <c r="B31" s="13"/>
      <c r="C31" s="16" t="s">
        <v>59</v>
      </c>
      <c r="D31" s="13">
        <f>D33+D32</f>
        <v>1671.45</v>
      </c>
      <c r="E31" s="13">
        <f>E33+E32</f>
        <v>1570</v>
      </c>
      <c r="F31" s="13">
        <f>F33+F32</f>
        <v>1570</v>
      </c>
    </row>
    <row r="32" spans="1:6" ht="35.25" customHeight="1">
      <c r="A32" s="11" t="s">
        <v>145</v>
      </c>
      <c r="B32" s="11"/>
      <c r="C32" s="17" t="s">
        <v>60</v>
      </c>
      <c r="D32" s="11">
        <f>150+200+75+596.45</f>
        <v>1021.45</v>
      </c>
      <c r="E32" s="11">
        <v>920</v>
      </c>
      <c r="F32" s="11">
        <v>920</v>
      </c>
    </row>
    <row r="33" spans="1:6" ht="30.75">
      <c r="A33" s="18" t="s">
        <v>58</v>
      </c>
      <c r="B33" s="19">
        <v>622</v>
      </c>
      <c r="C33" s="20" t="s">
        <v>60</v>
      </c>
      <c r="D33" s="19">
        <v>650</v>
      </c>
      <c r="E33" s="19">
        <v>650</v>
      </c>
      <c r="F33" s="19">
        <v>650</v>
      </c>
    </row>
    <row r="34" spans="1:6" ht="30.75">
      <c r="A34" s="5" t="s">
        <v>24</v>
      </c>
      <c r="B34" s="6"/>
      <c r="C34" s="7" t="s">
        <v>25</v>
      </c>
      <c r="D34" s="6">
        <f>D35</f>
        <v>31782.96</v>
      </c>
      <c r="E34" s="6">
        <f>E35</f>
        <v>29722.179999999997</v>
      </c>
      <c r="F34" s="6">
        <f>F35</f>
        <v>30035.629999999997</v>
      </c>
    </row>
    <row r="35" spans="1:6" ht="30.75">
      <c r="A35" s="8" t="s">
        <v>190</v>
      </c>
      <c r="B35" s="9">
        <v>211</v>
      </c>
      <c r="C35" s="10"/>
      <c r="D35" s="9">
        <f>D37+D47+D54+D58+D36+D41</f>
        <v>31782.96</v>
      </c>
      <c r="E35" s="9">
        <f>E37+E47+E54+E58+E36+E41</f>
        <v>29722.179999999997</v>
      </c>
      <c r="F35" s="9">
        <f>F37+F47+F54+F58+F36+F41</f>
        <v>30035.629999999997</v>
      </c>
    </row>
    <row r="36" spans="1:6" ht="61.5">
      <c r="A36" s="11" t="s">
        <v>146</v>
      </c>
      <c r="B36" s="4">
        <v>211</v>
      </c>
      <c r="C36" s="12" t="s">
        <v>106</v>
      </c>
      <c r="D36" s="4">
        <v>1575.55</v>
      </c>
      <c r="E36" s="4">
        <v>1575.55</v>
      </c>
      <c r="F36" s="4">
        <v>1575.55</v>
      </c>
    </row>
    <row r="37" spans="1:6" ht="46.5">
      <c r="A37" s="13" t="s">
        <v>28</v>
      </c>
      <c r="B37" s="14"/>
      <c r="C37" s="15" t="s">
        <v>29</v>
      </c>
      <c r="D37" s="14">
        <f>SUM(D38:D40)</f>
        <v>3656.75</v>
      </c>
      <c r="E37" s="14">
        <f>SUM(E38:E40)</f>
        <v>3249.3</v>
      </c>
      <c r="F37" s="14">
        <f>SUM(F38:F40)</f>
        <v>3194.7</v>
      </c>
    </row>
    <row r="38" spans="1:6" ht="165" customHeight="1">
      <c r="A38" s="11" t="s">
        <v>147</v>
      </c>
      <c r="B38" s="4">
        <v>211</v>
      </c>
      <c r="C38" s="12" t="s">
        <v>30</v>
      </c>
      <c r="D38" s="4">
        <v>1357.5</v>
      </c>
      <c r="E38" s="4">
        <v>1360</v>
      </c>
      <c r="F38" s="4">
        <v>1400</v>
      </c>
    </row>
    <row r="39" spans="1:6" ht="139.5">
      <c r="A39" s="11" t="s">
        <v>148</v>
      </c>
      <c r="B39" s="4">
        <v>211</v>
      </c>
      <c r="C39" s="12" t="s">
        <v>27</v>
      </c>
      <c r="D39" s="4">
        <f>2515-1000+333+33.25+50</f>
        <v>1931.25</v>
      </c>
      <c r="E39" s="4">
        <v>1521.3</v>
      </c>
      <c r="F39" s="4">
        <v>1410.7</v>
      </c>
    </row>
    <row r="40" spans="1:6" ht="93">
      <c r="A40" s="11" t="s">
        <v>39</v>
      </c>
      <c r="B40" s="4">
        <v>211</v>
      </c>
      <c r="C40" s="12" t="s">
        <v>40</v>
      </c>
      <c r="D40" s="4">
        <v>368</v>
      </c>
      <c r="E40" s="4">
        <v>368</v>
      </c>
      <c r="F40" s="4">
        <v>384</v>
      </c>
    </row>
    <row r="41" spans="1:6" ht="61.5">
      <c r="A41" s="13" t="s">
        <v>108</v>
      </c>
      <c r="B41" s="14"/>
      <c r="C41" s="15" t="s">
        <v>31</v>
      </c>
      <c r="D41" s="14">
        <f>SUM(D42:D46)</f>
        <v>7341.660000000001</v>
      </c>
      <c r="E41" s="14">
        <f>SUM(E42:E46)</f>
        <v>7271.660000000001</v>
      </c>
      <c r="F41" s="14">
        <f>SUM(F42:F46)</f>
        <v>7519.51</v>
      </c>
    </row>
    <row r="42" spans="1:6" ht="105.75" customHeight="1">
      <c r="A42" s="11" t="s">
        <v>149</v>
      </c>
      <c r="B42" s="4">
        <v>211</v>
      </c>
      <c r="C42" s="12" t="s">
        <v>179</v>
      </c>
      <c r="D42" s="4">
        <f>100+70</f>
        <v>170</v>
      </c>
      <c r="E42" s="4">
        <v>100</v>
      </c>
      <c r="F42" s="4">
        <v>100</v>
      </c>
    </row>
    <row r="43" spans="1:6" ht="108">
      <c r="A43" s="11" t="s">
        <v>37</v>
      </c>
      <c r="B43" s="4">
        <v>211</v>
      </c>
      <c r="C43" s="12" t="s">
        <v>180</v>
      </c>
      <c r="D43" s="4">
        <v>291.6</v>
      </c>
      <c r="E43" s="4">
        <v>292</v>
      </c>
      <c r="F43" s="4">
        <v>300</v>
      </c>
    </row>
    <row r="44" spans="1:6" ht="77.25">
      <c r="A44" s="11" t="s">
        <v>38</v>
      </c>
      <c r="B44" s="4">
        <v>211</v>
      </c>
      <c r="C44" s="12" t="s">
        <v>181</v>
      </c>
      <c r="D44" s="4">
        <v>365.4</v>
      </c>
      <c r="E44" s="4">
        <v>365</v>
      </c>
      <c r="F44" s="4">
        <v>360</v>
      </c>
    </row>
    <row r="45" spans="1:6" ht="63.75" customHeight="1">
      <c r="A45" s="11" t="s">
        <v>117</v>
      </c>
      <c r="B45" s="4">
        <v>211</v>
      </c>
      <c r="C45" s="12" t="s">
        <v>116</v>
      </c>
      <c r="D45" s="4">
        <v>6230.31</v>
      </c>
      <c r="E45" s="4">
        <v>6230.31</v>
      </c>
      <c r="F45" s="4">
        <v>6475.16</v>
      </c>
    </row>
    <row r="46" spans="1:6" ht="77.25">
      <c r="A46" s="11" t="s">
        <v>107</v>
      </c>
      <c r="B46" s="4">
        <v>211</v>
      </c>
      <c r="C46" s="12" t="s">
        <v>109</v>
      </c>
      <c r="D46" s="4">
        <v>284.35</v>
      </c>
      <c r="E46" s="4">
        <v>284.35</v>
      </c>
      <c r="F46" s="4">
        <v>284.35</v>
      </c>
    </row>
    <row r="47" spans="1:6" ht="40.5" customHeight="1">
      <c r="A47" s="13" t="s">
        <v>32</v>
      </c>
      <c r="B47" s="14">
        <v>211</v>
      </c>
      <c r="C47" s="15" t="s">
        <v>34</v>
      </c>
      <c r="D47" s="14">
        <f>SUM(D48:D53)</f>
        <v>14452.27</v>
      </c>
      <c r="E47" s="14">
        <f>SUM(E48:E53)</f>
        <v>14445.57</v>
      </c>
      <c r="F47" s="14">
        <f>SUM(F48:F53)</f>
        <v>14481.369999999999</v>
      </c>
    </row>
    <row r="48" spans="1:6" ht="61.5">
      <c r="A48" s="11" t="s">
        <v>33</v>
      </c>
      <c r="B48" s="4">
        <v>211</v>
      </c>
      <c r="C48" s="12" t="s">
        <v>35</v>
      </c>
      <c r="D48" s="4">
        <v>1004.4</v>
      </c>
      <c r="E48" s="4">
        <v>1074.7</v>
      </c>
      <c r="F48" s="4">
        <v>1100.5</v>
      </c>
    </row>
    <row r="49" spans="1:6" ht="78" customHeight="1">
      <c r="A49" s="11" t="s">
        <v>110</v>
      </c>
      <c r="B49" s="4">
        <v>211</v>
      </c>
      <c r="C49" s="12" t="s">
        <v>36</v>
      </c>
      <c r="D49" s="4">
        <f>577-200</f>
        <v>377</v>
      </c>
      <c r="E49" s="4">
        <v>300</v>
      </c>
      <c r="F49" s="4">
        <v>310</v>
      </c>
    </row>
    <row r="50" spans="1:6" ht="84.75" customHeight="1">
      <c r="A50" s="11" t="s">
        <v>26</v>
      </c>
      <c r="B50" s="4">
        <v>211</v>
      </c>
      <c r="C50" s="12" t="s">
        <v>118</v>
      </c>
      <c r="D50" s="4">
        <v>681</v>
      </c>
      <c r="E50" s="4">
        <v>681</v>
      </c>
      <c r="F50" s="4">
        <v>681</v>
      </c>
    </row>
    <row r="51" spans="1:6" ht="99" customHeight="1">
      <c r="A51" s="34" t="s">
        <v>183</v>
      </c>
      <c r="B51" s="4">
        <v>211</v>
      </c>
      <c r="C51" s="12" t="s">
        <v>115</v>
      </c>
      <c r="D51" s="4">
        <v>1566.07</v>
      </c>
      <c r="E51" s="4">
        <v>1566.07</v>
      </c>
      <c r="F51" s="4">
        <v>1566.07</v>
      </c>
    </row>
    <row r="52" spans="1:6" ht="116.25" customHeight="1">
      <c r="A52" s="11" t="s">
        <v>113</v>
      </c>
      <c r="B52" s="4">
        <v>211</v>
      </c>
      <c r="C52" s="12" t="s">
        <v>114</v>
      </c>
      <c r="D52" s="4">
        <v>10263.8</v>
      </c>
      <c r="E52" s="4">
        <v>10263.8</v>
      </c>
      <c r="F52" s="4">
        <v>10263.8</v>
      </c>
    </row>
    <row r="53" spans="1:6" ht="150.75" customHeight="1">
      <c r="A53" s="11" t="s">
        <v>111</v>
      </c>
      <c r="B53" s="4">
        <v>211</v>
      </c>
      <c r="C53" s="12" t="s">
        <v>112</v>
      </c>
      <c r="D53" s="4">
        <v>560</v>
      </c>
      <c r="E53" s="4">
        <v>560</v>
      </c>
      <c r="F53" s="4">
        <v>560</v>
      </c>
    </row>
    <row r="54" spans="1:6" ht="77.25">
      <c r="A54" s="13" t="s">
        <v>41</v>
      </c>
      <c r="B54" s="21"/>
      <c r="C54" s="15" t="s">
        <v>42</v>
      </c>
      <c r="D54" s="14">
        <f>SUM(D55:D57)</f>
        <v>4556.73</v>
      </c>
      <c r="E54" s="14">
        <f>SUM(E55:E57)</f>
        <v>2980.1</v>
      </c>
      <c r="F54" s="14">
        <f>SUM(F55:F57)</f>
        <v>3064.5</v>
      </c>
    </row>
    <row r="55" spans="1:6" ht="46.5">
      <c r="A55" s="11" t="s">
        <v>43</v>
      </c>
      <c r="B55" s="4">
        <v>211</v>
      </c>
      <c r="C55" s="12" t="s">
        <v>44</v>
      </c>
      <c r="D55" s="4">
        <v>2353.72</v>
      </c>
      <c r="E55" s="4">
        <v>1400</v>
      </c>
      <c r="F55" s="4">
        <v>1450</v>
      </c>
    </row>
    <row r="56" spans="1:6" ht="46.5">
      <c r="A56" s="11" t="s">
        <v>45</v>
      </c>
      <c r="B56" s="4">
        <v>211</v>
      </c>
      <c r="C56" s="12" t="s">
        <v>46</v>
      </c>
      <c r="D56" s="4">
        <v>332.01</v>
      </c>
      <c r="E56" s="4">
        <v>332.1</v>
      </c>
      <c r="F56" s="4">
        <v>366.5</v>
      </c>
    </row>
    <row r="57" spans="1:6" ht="84.75" customHeight="1">
      <c r="A57" s="11" t="s">
        <v>119</v>
      </c>
      <c r="B57" s="4">
        <v>211</v>
      </c>
      <c r="C57" s="12" t="s">
        <v>120</v>
      </c>
      <c r="D57" s="4">
        <v>1871</v>
      </c>
      <c r="E57" s="4">
        <v>1248</v>
      </c>
      <c r="F57" s="4">
        <v>1248</v>
      </c>
    </row>
    <row r="58" spans="1:6" ht="15">
      <c r="A58" s="14" t="s">
        <v>47</v>
      </c>
      <c r="B58" s="14"/>
      <c r="C58" s="15" t="s">
        <v>49</v>
      </c>
      <c r="D58" s="14">
        <f>D59</f>
        <v>200</v>
      </c>
      <c r="E58" s="14">
        <f>E59</f>
        <v>200</v>
      </c>
      <c r="F58" s="14">
        <f>F59</f>
        <v>200</v>
      </c>
    </row>
    <row r="59" spans="1:6" ht="29.25" customHeight="1">
      <c r="A59" s="18" t="s">
        <v>48</v>
      </c>
      <c r="B59" s="19">
        <v>211</v>
      </c>
      <c r="C59" s="12" t="s">
        <v>50</v>
      </c>
      <c r="D59" s="4">
        <v>200</v>
      </c>
      <c r="E59" s="4">
        <v>200</v>
      </c>
      <c r="F59" s="4">
        <v>200</v>
      </c>
    </row>
    <row r="60" spans="1:6" ht="30.75">
      <c r="A60" s="5" t="s">
        <v>51</v>
      </c>
      <c r="B60" s="6"/>
      <c r="C60" s="7" t="s">
        <v>52</v>
      </c>
      <c r="D60" s="22">
        <f>D61+D66</f>
        <v>9541.2</v>
      </c>
      <c r="E60" s="22">
        <f>SUM(E62:E64)</f>
        <v>9575.3</v>
      </c>
      <c r="F60" s="22">
        <f>SUM(F62:F64)</f>
        <v>9597.7</v>
      </c>
    </row>
    <row r="61" spans="1:6" ht="30.75">
      <c r="A61" s="8" t="s">
        <v>190</v>
      </c>
      <c r="B61" s="9">
        <v>211</v>
      </c>
      <c r="C61" s="10"/>
      <c r="D61" s="23">
        <f>D62+D63+D65</f>
        <v>9141.2</v>
      </c>
      <c r="E61" s="23">
        <f>E62+E63+E65</f>
        <v>9200.3</v>
      </c>
      <c r="F61" s="23">
        <f>F62+F63+F65</f>
        <v>9270.7</v>
      </c>
    </row>
    <row r="62" spans="1:6" ht="30.75">
      <c r="A62" s="11" t="s">
        <v>53</v>
      </c>
      <c r="B62" s="4">
        <v>211</v>
      </c>
      <c r="C62" s="12" t="s">
        <v>54</v>
      </c>
      <c r="D62" s="4">
        <v>500</v>
      </c>
      <c r="E62" s="4">
        <v>550</v>
      </c>
      <c r="F62" s="4">
        <v>600</v>
      </c>
    </row>
    <row r="63" spans="1:6" ht="30.75">
      <c r="A63" s="11" t="s">
        <v>55</v>
      </c>
      <c r="B63" s="4">
        <v>211</v>
      </c>
      <c r="C63" s="12" t="s">
        <v>56</v>
      </c>
      <c r="D63" s="4">
        <v>8401.2</v>
      </c>
      <c r="E63" s="4">
        <v>8450.3</v>
      </c>
      <c r="F63" s="4">
        <v>8520.7</v>
      </c>
    </row>
    <row r="64" spans="1:6" ht="30.75">
      <c r="A64" s="13" t="s">
        <v>86</v>
      </c>
      <c r="B64" s="14">
        <v>211</v>
      </c>
      <c r="C64" s="15" t="s">
        <v>87</v>
      </c>
      <c r="D64" s="14">
        <f>D67+D65</f>
        <v>640</v>
      </c>
      <c r="E64" s="14">
        <f>E67+E65</f>
        <v>575</v>
      </c>
      <c r="F64" s="14">
        <f>F67+F65</f>
        <v>477</v>
      </c>
    </row>
    <row r="65" spans="1:6" s="2" customFormat="1" ht="30.75">
      <c r="A65" s="11" t="s">
        <v>178</v>
      </c>
      <c r="B65" s="4">
        <v>211</v>
      </c>
      <c r="C65" s="12" t="s">
        <v>89</v>
      </c>
      <c r="D65" s="4">
        <f>200+40</f>
        <v>240</v>
      </c>
      <c r="E65" s="4">
        <v>200</v>
      </c>
      <c r="F65" s="4">
        <v>150</v>
      </c>
    </row>
    <row r="66" spans="1:6" s="2" customFormat="1" ht="46.5">
      <c r="A66" s="8" t="s">
        <v>191</v>
      </c>
      <c r="B66" s="9">
        <v>662</v>
      </c>
      <c r="C66" s="10"/>
      <c r="D66" s="9">
        <f>D67</f>
        <v>400</v>
      </c>
      <c r="E66" s="9">
        <f>E67</f>
        <v>375</v>
      </c>
      <c r="F66" s="9">
        <f>F67</f>
        <v>327</v>
      </c>
    </row>
    <row r="67" spans="1:6" s="2" customFormat="1" ht="15">
      <c r="A67" s="11" t="s">
        <v>144</v>
      </c>
      <c r="B67" s="4">
        <v>662</v>
      </c>
      <c r="C67" s="12" t="s">
        <v>88</v>
      </c>
      <c r="D67" s="4">
        <v>400</v>
      </c>
      <c r="E67" s="4">
        <v>375</v>
      </c>
      <c r="F67" s="4">
        <v>327</v>
      </c>
    </row>
    <row r="68" spans="1:6" ht="30.75">
      <c r="A68" s="5" t="s">
        <v>172</v>
      </c>
      <c r="B68" s="6"/>
      <c r="C68" s="7" t="s">
        <v>64</v>
      </c>
      <c r="D68" s="22">
        <f>D69</f>
        <v>18668.39</v>
      </c>
      <c r="E68" s="22">
        <f>E69</f>
        <v>15307.52</v>
      </c>
      <c r="F68" s="22">
        <f>F69</f>
        <v>14887.72</v>
      </c>
    </row>
    <row r="69" spans="1:6" ht="30.75">
      <c r="A69" s="8" t="s">
        <v>190</v>
      </c>
      <c r="B69" s="9">
        <v>211</v>
      </c>
      <c r="C69" s="10"/>
      <c r="D69" s="23">
        <f>D73+D75+D70+D71+D72</f>
        <v>18668.39</v>
      </c>
      <c r="E69" s="23">
        <f>E73+E75+E70+E71+E72</f>
        <v>15307.52</v>
      </c>
      <c r="F69" s="23">
        <f>F73+F75+F70+F71+F72</f>
        <v>14887.72</v>
      </c>
    </row>
    <row r="70" spans="1:6" ht="98.25" customHeight="1">
      <c r="A70" s="11" t="s">
        <v>121</v>
      </c>
      <c r="B70" s="4">
        <v>211</v>
      </c>
      <c r="C70" s="12" t="s">
        <v>122</v>
      </c>
      <c r="D70" s="24">
        <v>0.22</v>
      </c>
      <c r="E70" s="24">
        <v>0.22</v>
      </c>
      <c r="F70" s="24">
        <v>0.22</v>
      </c>
    </row>
    <row r="71" spans="1:6" ht="40.5" customHeight="1">
      <c r="A71" s="11" t="s">
        <v>177</v>
      </c>
      <c r="B71" s="4">
        <v>211</v>
      </c>
      <c r="C71" s="12" t="s">
        <v>169</v>
      </c>
      <c r="D71" s="24">
        <v>3600</v>
      </c>
      <c r="E71" s="24">
        <v>1000</v>
      </c>
      <c r="F71" s="24">
        <v>1000</v>
      </c>
    </row>
    <row r="72" spans="1:6" ht="51.75" customHeight="1">
      <c r="A72" s="11" t="s">
        <v>170</v>
      </c>
      <c r="B72" s="4">
        <v>211</v>
      </c>
      <c r="C72" s="12" t="s">
        <v>171</v>
      </c>
      <c r="D72" s="24">
        <v>10920</v>
      </c>
      <c r="E72" s="24">
        <v>11650</v>
      </c>
      <c r="F72" s="24">
        <v>11270</v>
      </c>
    </row>
    <row r="73" spans="1:6" ht="15">
      <c r="A73" s="14" t="s">
        <v>65</v>
      </c>
      <c r="B73" s="14">
        <v>211</v>
      </c>
      <c r="C73" s="15" t="s">
        <v>67</v>
      </c>
      <c r="D73" s="14">
        <f>D74</f>
        <v>3474.32</v>
      </c>
      <c r="E73" s="14">
        <f>E74</f>
        <v>2000</v>
      </c>
      <c r="F73" s="14">
        <f>F74</f>
        <v>2000</v>
      </c>
    </row>
    <row r="74" spans="1:6" ht="61.5">
      <c r="A74" s="11" t="s">
        <v>176</v>
      </c>
      <c r="B74" s="4">
        <v>211</v>
      </c>
      <c r="C74" s="12" t="s">
        <v>66</v>
      </c>
      <c r="D74" s="4">
        <v>3474.32</v>
      </c>
      <c r="E74" s="4">
        <v>2000</v>
      </c>
      <c r="F74" s="4">
        <v>2000</v>
      </c>
    </row>
    <row r="75" spans="1:6" ht="46.5">
      <c r="A75" s="13" t="s">
        <v>68</v>
      </c>
      <c r="B75" s="14">
        <v>211</v>
      </c>
      <c r="C75" s="15" t="s">
        <v>69</v>
      </c>
      <c r="D75" s="14">
        <f>D76</f>
        <v>673.85</v>
      </c>
      <c r="E75" s="14">
        <f>E76</f>
        <v>657.3</v>
      </c>
      <c r="F75" s="14">
        <f>F76</f>
        <v>617.5</v>
      </c>
    </row>
    <row r="76" spans="1:6" ht="30.75">
      <c r="A76" s="11" t="s">
        <v>70</v>
      </c>
      <c r="B76" s="4">
        <v>211</v>
      </c>
      <c r="C76" s="12" t="s">
        <v>71</v>
      </c>
      <c r="D76" s="4">
        <v>673.85</v>
      </c>
      <c r="E76" s="4">
        <v>657.3</v>
      </c>
      <c r="F76" s="4">
        <v>617.5</v>
      </c>
    </row>
    <row r="77" spans="1:6" ht="46.5">
      <c r="A77" s="5" t="s">
        <v>72</v>
      </c>
      <c r="B77" s="6"/>
      <c r="C77" s="7" t="s">
        <v>73</v>
      </c>
      <c r="D77" s="6">
        <f>D82+D84+D78</f>
        <v>115851.2</v>
      </c>
      <c r="E77" s="6">
        <f>E82+E84+E78</f>
        <v>27441.06</v>
      </c>
      <c r="F77" s="6">
        <f>F82+F84+F78</f>
        <v>28244.84</v>
      </c>
    </row>
    <row r="78" spans="1:6" ht="30.75">
      <c r="A78" s="25" t="s">
        <v>190</v>
      </c>
      <c r="B78" s="26">
        <v>211</v>
      </c>
      <c r="C78" s="27"/>
      <c r="D78" s="26">
        <f>D80+D81+D79</f>
        <v>2195</v>
      </c>
      <c r="E78" s="26">
        <f>E80+E81+E79</f>
        <v>6172.8</v>
      </c>
      <c r="F78" s="26">
        <f>F80+F81+F79</f>
        <v>6035.700000000001</v>
      </c>
    </row>
    <row r="79" spans="1:6" ht="46.5">
      <c r="A79" s="34" t="s">
        <v>193</v>
      </c>
      <c r="B79" s="19">
        <v>211</v>
      </c>
      <c r="C79" s="20" t="s">
        <v>192</v>
      </c>
      <c r="D79" s="19">
        <v>625</v>
      </c>
      <c r="E79" s="19">
        <v>4915.3</v>
      </c>
      <c r="F79" s="19">
        <v>4915.3</v>
      </c>
    </row>
    <row r="80" spans="1:6" ht="30.75">
      <c r="A80" s="18" t="s">
        <v>150</v>
      </c>
      <c r="B80" s="19">
        <v>211</v>
      </c>
      <c r="C80" s="20" t="s">
        <v>151</v>
      </c>
      <c r="D80" s="19">
        <v>300</v>
      </c>
      <c r="E80" s="19">
        <v>300</v>
      </c>
      <c r="F80" s="19">
        <v>300</v>
      </c>
    </row>
    <row r="81" spans="1:6" ht="46.5" customHeight="1">
      <c r="A81" s="18" t="s">
        <v>153</v>
      </c>
      <c r="B81" s="19">
        <v>211</v>
      </c>
      <c r="C81" s="20" t="s">
        <v>154</v>
      </c>
      <c r="D81" s="19">
        <f>200+600+700-230</f>
        <v>1270</v>
      </c>
      <c r="E81" s="19">
        <v>957.5</v>
      </c>
      <c r="F81" s="19">
        <v>820.4</v>
      </c>
    </row>
    <row r="82" spans="1:6" ht="46.5">
      <c r="A82" s="8" t="s">
        <v>102</v>
      </c>
      <c r="B82" s="9">
        <v>213</v>
      </c>
      <c r="C82" s="10"/>
      <c r="D82" s="9">
        <f>D83</f>
        <v>621.5</v>
      </c>
      <c r="E82" s="9">
        <f>E83</f>
        <v>629.2</v>
      </c>
      <c r="F82" s="9">
        <f>F83</f>
        <v>601.1</v>
      </c>
    </row>
    <row r="83" spans="1:6" s="3" customFormat="1" ht="46.5">
      <c r="A83" s="18" t="s">
        <v>123</v>
      </c>
      <c r="B83" s="19">
        <v>213</v>
      </c>
      <c r="C83" s="20" t="s">
        <v>184</v>
      </c>
      <c r="D83" s="19">
        <v>621.5</v>
      </c>
      <c r="E83" s="19">
        <v>629.2</v>
      </c>
      <c r="F83" s="19">
        <v>601.1</v>
      </c>
    </row>
    <row r="84" spans="1:6" ht="30.75">
      <c r="A84" s="25" t="s">
        <v>140</v>
      </c>
      <c r="B84" s="26">
        <v>217</v>
      </c>
      <c r="C84" s="27"/>
      <c r="D84" s="26">
        <f>D87+D88+D85+D86+D93</f>
        <v>113034.7</v>
      </c>
      <c r="E84" s="26">
        <f>E87+E88+E85+E86+E93</f>
        <v>20639.06</v>
      </c>
      <c r="F84" s="26">
        <f>F87+F88+F85+F86+F93</f>
        <v>21608.04</v>
      </c>
    </row>
    <row r="85" spans="1:6" ht="30.75">
      <c r="A85" s="11" t="s">
        <v>11</v>
      </c>
      <c r="B85" s="19">
        <v>217</v>
      </c>
      <c r="C85" s="20" t="s">
        <v>152</v>
      </c>
      <c r="D85" s="19">
        <v>3123.7</v>
      </c>
      <c r="E85" s="19">
        <v>3092.46</v>
      </c>
      <c r="F85" s="19">
        <v>3061.54</v>
      </c>
    </row>
    <row r="86" spans="1:6" ht="61.5">
      <c r="A86" s="11" t="s">
        <v>164</v>
      </c>
      <c r="B86" s="19">
        <v>211</v>
      </c>
      <c r="C86" s="20" t="s">
        <v>165</v>
      </c>
      <c r="D86" s="19">
        <v>774</v>
      </c>
      <c r="E86" s="19">
        <v>805</v>
      </c>
      <c r="F86" s="19">
        <v>823</v>
      </c>
    </row>
    <row r="87" spans="1:6" s="3" customFormat="1" ht="61.5">
      <c r="A87" s="18" t="s">
        <v>128</v>
      </c>
      <c r="B87" s="19">
        <v>217</v>
      </c>
      <c r="C87" s="20" t="s">
        <v>129</v>
      </c>
      <c r="D87" s="19">
        <v>2157</v>
      </c>
      <c r="E87" s="19">
        <v>2000</v>
      </c>
      <c r="F87" s="19">
        <v>2157</v>
      </c>
    </row>
    <row r="88" spans="1:6" s="3" customFormat="1" ht="30.75">
      <c r="A88" s="28" t="s">
        <v>124</v>
      </c>
      <c r="B88" s="29"/>
      <c r="C88" s="30" t="s">
        <v>126</v>
      </c>
      <c r="D88" s="29">
        <f>D89+D90+D91+D92</f>
        <v>106330</v>
      </c>
      <c r="E88" s="29">
        <f>E89+E90+E91+E92</f>
        <v>14091.6</v>
      </c>
      <c r="F88" s="29">
        <f>F89+F90+F91+F92</f>
        <v>14916.5</v>
      </c>
    </row>
    <row r="89" spans="1:6" s="3" customFormat="1" ht="61.5">
      <c r="A89" s="18" t="s">
        <v>125</v>
      </c>
      <c r="B89" s="19">
        <v>217</v>
      </c>
      <c r="C89" s="20" t="s">
        <v>127</v>
      </c>
      <c r="D89" s="19">
        <v>105474.5</v>
      </c>
      <c r="E89" s="19">
        <v>13236.1</v>
      </c>
      <c r="F89" s="19">
        <v>14061</v>
      </c>
    </row>
    <row r="90" spans="1:6" s="3" customFormat="1" ht="15">
      <c r="A90" s="18" t="s">
        <v>157</v>
      </c>
      <c r="B90" s="19">
        <v>217</v>
      </c>
      <c r="C90" s="20" t="s">
        <v>158</v>
      </c>
      <c r="D90" s="19">
        <v>180</v>
      </c>
      <c r="E90" s="19">
        <v>180</v>
      </c>
      <c r="F90" s="19">
        <v>180</v>
      </c>
    </row>
    <row r="91" spans="1:6" s="3" customFormat="1" ht="30.75">
      <c r="A91" s="18" t="s">
        <v>161</v>
      </c>
      <c r="B91" s="19">
        <v>217</v>
      </c>
      <c r="C91" s="20" t="s">
        <v>159</v>
      </c>
      <c r="D91" s="19">
        <v>300</v>
      </c>
      <c r="E91" s="19">
        <v>300</v>
      </c>
      <c r="F91" s="19">
        <v>300</v>
      </c>
    </row>
    <row r="92" spans="1:6" s="3" customFormat="1" ht="61.5">
      <c r="A92" s="18" t="s">
        <v>160</v>
      </c>
      <c r="B92" s="19">
        <v>217</v>
      </c>
      <c r="C92" s="20" t="s">
        <v>162</v>
      </c>
      <c r="D92" s="19">
        <v>375.5</v>
      </c>
      <c r="E92" s="19">
        <v>375.5</v>
      </c>
      <c r="F92" s="19">
        <v>375.5</v>
      </c>
    </row>
    <row r="93" spans="1:6" s="3" customFormat="1" ht="61.5">
      <c r="A93" s="28" t="s">
        <v>186</v>
      </c>
      <c r="B93" s="29">
        <v>217</v>
      </c>
      <c r="C93" s="30" t="s">
        <v>188</v>
      </c>
      <c r="D93" s="29">
        <f>D94</f>
        <v>650</v>
      </c>
      <c r="E93" s="29">
        <f>E94</f>
        <v>650</v>
      </c>
      <c r="F93" s="29">
        <f>F94</f>
        <v>650</v>
      </c>
    </row>
    <row r="94" spans="1:6" s="3" customFormat="1" ht="30.75">
      <c r="A94" s="18" t="s">
        <v>187</v>
      </c>
      <c r="B94" s="19">
        <v>217</v>
      </c>
      <c r="C94" s="20" t="s">
        <v>189</v>
      </c>
      <c r="D94" s="19">
        <v>650</v>
      </c>
      <c r="E94" s="19">
        <v>650</v>
      </c>
      <c r="F94" s="19">
        <v>650</v>
      </c>
    </row>
    <row r="95" spans="1:6" ht="30.75">
      <c r="A95" s="5" t="s">
        <v>74</v>
      </c>
      <c r="B95" s="6"/>
      <c r="C95" s="7" t="s">
        <v>75</v>
      </c>
      <c r="D95" s="6">
        <f>D96+D101</f>
        <v>9485.8</v>
      </c>
      <c r="E95" s="22">
        <f>E96+E101</f>
        <v>8266.2</v>
      </c>
      <c r="F95" s="6">
        <f>F96+F101</f>
        <v>8315.2</v>
      </c>
    </row>
    <row r="96" spans="1:6" ht="30.75">
      <c r="A96" s="25" t="s">
        <v>104</v>
      </c>
      <c r="B96" s="26">
        <v>211</v>
      </c>
      <c r="C96" s="27"/>
      <c r="D96" s="26">
        <f>SUM(D97:D100)</f>
        <v>3577.5</v>
      </c>
      <c r="E96" s="36">
        <f>SUM(E97:E100)</f>
        <v>2357.9</v>
      </c>
      <c r="F96" s="26">
        <f>SUM(F97:F100)</f>
        <v>2406.9</v>
      </c>
    </row>
    <row r="97" spans="1:6" ht="77.25">
      <c r="A97" s="11" t="s">
        <v>130</v>
      </c>
      <c r="B97" s="4">
        <v>211</v>
      </c>
      <c r="C97" s="12" t="s">
        <v>132</v>
      </c>
      <c r="D97" s="4">
        <v>0</v>
      </c>
      <c r="E97" s="4">
        <v>3.8</v>
      </c>
      <c r="F97" s="4">
        <v>0</v>
      </c>
    </row>
    <row r="98" spans="1:6" ht="61.5">
      <c r="A98" s="11" t="s">
        <v>131</v>
      </c>
      <c r="B98" s="4">
        <v>211</v>
      </c>
      <c r="C98" s="12" t="s">
        <v>133</v>
      </c>
      <c r="D98" s="4">
        <v>977.5</v>
      </c>
      <c r="E98" s="4">
        <v>954.1</v>
      </c>
      <c r="F98" s="4">
        <v>1006.9</v>
      </c>
    </row>
    <row r="99" spans="1:6" ht="15">
      <c r="A99" s="11" t="s">
        <v>163</v>
      </c>
      <c r="B99" s="4">
        <v>211</v>
      </c>
      <c r="C99" s="12" t="s">
        <v>137</v>
      </c>
      <c r="D99" s="4">
        <v>1400</v>
      </c>
      <c r="E99" s="4">
        <v>1400</v>
      </c>
      <c r="F99" s="4">
        <v>1400</v>
      </c>
    </row>
    <row r="100" spans="1:6" ht="15">
      <c r="A100" s="11" t="s">
        <v>166</v>
      </c>
      <c r="B100" s="4">
        <v>211</v>
      </c>
      <c r="C100" s="12" t="s">
        <v>167</v>
      </c>
      <c r="D100" s="4">
        <v>1200</v>
      </c>
      <c r="E100" s="4">
        <v>0</v>
      </c>
      <c r="F100" s="4">
        <v>0</v>
      </c>
    </row>
    <row r="101" spans="1:6" ht="15">
      <c r="A101" s="8" t="s">
        <v>134</v>
      </c>
      <c r="B101" s="9">
        <v>210</v>
      </c>
      <c r="C101" s="10"/>
      <c r="D101" s="9">
        <f>SUM(D102:D104)</f>
        <v>5908.3</v>
      </c>
      <c r="E101" s="23">
        <f>SUM(E102:E104)</f>
        <v>5908.3</v>
      </c>
      <c r="F101" s="9">
        <f>SUM(F102:F104)</f>
        <v>5908.3</v>
      </c>
    </row>
    <row r="102" spans="1:6" ht="15">
      <c r="A102" s="11" t="s">
        <v>135</v>
      </c>
      <c r="B102" s="4">
        <v>210</v>
      </c>
      <c r="C102" s="12" t="s">
        <v>137</v>
      </c>
      <c r="D102" s="4">
        <v>1125.5</v>
      </c>
      <c r="E102" s="4">
        <v>1125.5</v>
      </c>
      <c r="F102" s="4">
        <v>1125.5</v>
      </c>
    </row>
    <row r="103" spans="1:6" ht="15">
      <c r="A103" s="11" t="s">
        <v>136</v>
      </c>
      <c r="B103" s="4">
        <v>210</v>
      </c>
      <c r="C103" s="12" t="s">
        <v>138</v>
      </c>
      <c r="D103" s="4">
        <v>1082.4</v>
      </c>
      <c r="E103" s="4">
        <v>1082.4</v>
      </c>
      <c r="F103" s="4">
        <v>1082.4</v>
      </c>
    </row>
    <row r="104" spans="1:6" ht="30.75">
      <c r="A104" s="11" t="s">
        <v>11</v>
      </c>
      <c r="B104" s="4">
        <v>210</v>
      </c>
      <c r="C104" s="12" t="s">
        <v>139</v>
      </c>
      <c r="D104" s="4">
        <f>4198.5-498.1</f>
        <v>3700.4</v>
      </c>
      <c r="E104" s="4">
        <v>3700.4</v>
      </c>
      <c r="F104" s="24">
        <v>3700.4</v>
      </c>
    </row>
    <row r="105" spans="1:6" ht="30.75">
      <c r="A105" s="5" t="s">
        <v>76</v>
      </c>
      <c r="B105" s="6"/>
      <c r="C105" s="7" t="s">
        <v>77</v>
      </c>
      <c r="D105" s="6">
        <f>D106</f>
        <v>20229.1</v>
      </c>
      <c r="E105" s="22">
        <f>E106</f>
        <v>18620.6</v>
      </c>
      <c r="F105" s="6">
        <f>F106</f>
        <v>18098.8</v>
      </c>
    </row>
    <row r="106" spans="1:6" ht="46.5">
      <c r="A106" s="8" t="s">
        <v>102</v>
      </c>
      <c r="B106" s="9">
        <v>213</v>
      </c>
      <c r="C106" s="10"/>
      <c r="D106" s="9">
        <f>D107+D108+D109+D110</f>
        <v>20229.1</v>
      </c>
      <c r="E106" s="23">
        <f>E107+E108+E109+E110</f>
        <v>18620.6</v>
      </c>
      <c r="F106" s="9">
        <f>F107+F108+F109+F110</f>
        <v>18098.8</v>
      </c>
    </row>
    <row r="107" spans="1:6" ht="30.75">
      <c r="A107" s="11" t="s">
        <v>11</v>
      </c>
      <c r="B107" s="4">
        <v>213</v>
      </c>
      <c r="C107" s="12" t="s">
        <v>78</v>
      </c>
      <c r="D107" s="4">
        <v>8316.1</v>
      </c>
      <c r="E107" s="4">
        <v>8230.1</v>
      </c>
      <c r="F107" s="4">
        <v>8147.8</v>
      </c>
    </row>
    <row r="108" spans="1:6" ht="46.5">
      <c r="A108" s="11" t="s">
        <v>79</v>
      </c>
      <c r="B108" s="4">
        <v>213</v>
      </c>
      <c r="C108" s="12" t="s">
        <v>80</v>
      </c>
      <c r="D108" s="4">
        <f>700+400</f>
        <v>1100</v>
      </c>
      <c r="E108" s="4">
        <v>500</v>
      </c>
      <c r="F108" s="4">
        <v>400</v>
      </c>
    </row>
    <row r="109" spans="1:6" ht="30.75">
      <c r="A109" s="11" t="s">
        <v>93</v>
      </c>
      <c r="B109" s="4">
        <v>213</v>
      </c>
      <c r="C109" s="12" t="s">
        <v>94</v>
      </c>
      <c r="D109" s="4">
        <v>1945</v>
      </c>
      <c r="E109" s="4">
        <v>680.5</v>
      </c>
      <c r="F109" s="4">
        <v>0</v>
      </c>
    </row>
    <row r="110" spans="1:6" ht="30.75">
      <c r="A110" s="13" t="s">
        <v>81</v>
      </c>
      <c r="B110" s="14">
        <v>213</v>
      </c>
      <c r="C110" s="15" t="s">
        <v>82</v>
      </c>
      <c r="D110" s="14">
        <f>D111</f>
        <v>8868</v>
      </c>
      <c r="E110" s="14">
        <f>E111</f>
        <v>9210</v>
      </c>
      <c r="F110" s="14">
        <f>F111</f>
        <v>9551</v>
      </c>
    </row>
    <row r="111" spans="1:6" ht="30.75">
      <c r="A111" s="11" t="s">
        <v>83</v>
      </c>
      <c r="B111" s="4">
        <v>213</v>
      </c>
      <c r="C111" s="12" t="s">
        <v>95</v>
      </c>
      <c r="D111" s="4">
        <v>8868</v>
      </c>
      <c r="E111" s="4">
        <v>9210</v>
      </c>
      <c r="F111" s="4">
        <v>9551</v>
      </c>
    </row>
    <row r="112" spans="1:6" ht="15">
      <c r="A112" s="6" t="s">
        <v>96</v>
      </c>
      <c r="B112" s="6"/>
      <c r="C112" s="7" t="s">
        <v>97</v>
      </c>
      <c r="D112" s="6">
        <f>D113+D117</f>
        <v>46633.8</v>
      </c>
      <c r="E112" s="6">
        <f>E113+E117</f>
        <v>15338.54</v>
      </c>
      <c r="F112" s="6">
        <f>F113+F117</f>
        <v>14709.16</v>
      </c>
    </row>
    <row r="113" spans="1:6" ht="46.5">
      <c r="A113" s="8" t="s">
        <v>102</v>
      </c>
      <c r="B113" s="9">
        <v>213</v>
      </c>
      <c r="C113" s="10"/>
      <c r="D113" s="9">
        <f>SUM(D114:D116)</f>
        <v>5000</v>
      </c>
      <c r="E113" s="9">
        <f>SUM(E114:E116)</f>
        <v>4000</v>
      </c>
      <c r="F113" s="9">
        <f>SUM(F114:F116)</f>
        <v>4000</v>
      </c>
    </row>
    <row r="114" spans="1:6" ht="46.5">
      <c r="A114" s="11" t="s">
        <v>98</v>
      </c>
      <c r="B114" s="4">
        <v>213</v>
      </c>
      <c r="C114" s="12" t="s">
        <v>99</v>
      </c>
      <c r="D114" s="4">
        <v>500</v>
      </c>
      <c r="E114" s="4">
        <v>500</v>
      </c>
      <c r="F114" s="4">
        <v>500</v>
      </c>
    </row>
    <row r="115" spans="1:6" ht="30.75">
      <c r="A115" s="18" t="s">
        <v>182</v>
      </c>
      <c r="B115" s="4">
        <v>213</v>
      </c>
      <c r="C115" s="12" t="s">
        <v>100</v>
      </c>
      <c r="D115" s="4">
        <v>4000</v>
      </c>
      <c r="E115" s="4">
        <v>3000</v>
      </c>
      <c r="F115" s="4">
        <v>3000</v>
      </c>
    </row>
    <row r="116" spans="1:6" ht="77.25">
      <c r="A116" s="11" t="s">
        <v>168</v>
      </c>
      <c r="B116" s="4">
        <v>213</v>
      </c>
      <c r="C116" s="12" t="s">
        <v>103</v>
      </c>
      <c r="D116" s="4">
        <v>500</v>
      </c>
      <c r="E116" s="4">
        <v>500</v>
      </c>
      <c r="F116" s="4">
        <v>500</v>
      </c>
    </row>
    <row r="117" spans="1:6" ht="30.75">
      <c r="A117" s="8" t="s">
        <v>104</v>
      </c>
      <c r="B117" s="9">
        <v>211</v>
      </c>
      <c r="C117" s="10"/>
      <c r="D117" s="9">
        <f>D118</f>
        <v>41633.8</v>
      </c>
      <c r="E117" s="9">
        <f>E118</f>
        <v>11338.54</v>
      </c>
      <c r="F117" s="9">
        <f>F118</f>
        <v>10709.16</v>
      </c>
    </row>
    <row r="118" spans="1:6" ht="30.75">
      <c r="A118" s="11" t="s">
        <v>174</v>
      </c>
      <c r="B118" s="4">
        <v>211</v>
      </c>
      <c r="C118" s="12" t="s">
        <v>173</v>
      </c>
      <c r="D118" s="4">
        <v>41633.8</v>
      </c>
      <c r="E118" s="4">
        <v>11338.54</v>
      </c>
      <c r="F118" s="4">
        <f>16802.98-6093.82</f>
        <v>10709.16</v>
      </c>
    </row>
    <row r="119" spans="1:6" ht="15">
      <c r="A119" s="31" t="s">
        <v>105</v>
      </c>
      <c r="B119" s="31"/>
      <c r="C119" s="32"/>
      <c r="D119" s="33">
        <f>D112+D77+D68+D60+D34+D20+D13+D95+D105</f>
        <v>626004.28</v>
      </c>
      <c r="E119" s="33">
        <f>E112+E77+E68+E60+E34+E20+E13+E95+E105</f>
        <v>512713.25999999995</v>
      </c>
      <c r="F119" s="33">
        <f>F112+F77+F68+F60+F34+F20+F13+F95+F105</f>
        <v>525345.7000000001</v>
      </c>
    </row>
    <row r="121" ht="12.75">
      <c r="E121" s="35">
        <f>E112+E105+E95+E77+E68+E60+E34+E20+E13</f>
        <v>512713.26</v>
      </c>
    </row>
  </sheetData>
  <autoFilter ref="A13:F13"/>
  <mergeCells count="10">
    <mergeCell ref="D11:F11"/>
    <mergeCell ref="A11:A12"/>
    <mergeCell ref="B11:B12"/>
    <mergeCell ref="C11:C12"/>
    <mergeCell ref="B7:F7"/>
    <mergeCell ref="A9:F9"/>
    <mergeCell ref="E2:F2"/>
    <mergeCell ref="B4:F4"/>
    <mergeCell ref="B5:F5"/>
    <mergeCell ref="B6:F6"/>
  </mergeCells>
  <printOptions/>
  <pageMargins left="0.19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2014-11-13T17:40:00Z</cp:lastPrinted>
  <dcterms:created xsi:type="dcterms:W3CDTF">1996-10-08T23:32:33Z</dcterms:created>
  <dcterms:modified xsi:type="dcterms:W3CDTF">2014-11-17T11:44:58Z</dcterms:modified>
  <cp:category/>
  <cp:version/>
  <cp:contentType/>
  <cp:contentStatus/>
</cp:coreProperties>
</file>